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总表 (2)" sheetId="14" state="hidden" r:id="rId1"/>
    <sheet name="2022" sheetId="22" r:id="rId2"/>
  </sheets>
  <externalReferences>
    <externalReference r:id="rId3"/>
  </externalReferences>
  <definedNames>
    <definedName name="_xlnm.Print_Titles" localSheetId="1">'2022'!$4:$4</definedName>
  </definedNames>
  <calcPr calcId="144525"/>
</workbook>
</file>

<file path=xl/sharedStrings.xml><?xml version="1.0" encoding="utf-8"?>
<sst xmlns="http://schemas.openxmlformats.org/spreadsheetml/2006/main" count="204" uniqueCount="167">
  <si>
    <t>附件一</t>
  </si>
  <si>
    <t>2016年深圳市福利彩票公益金预算支出总表</t>
  </si>
  <si>
    <t>制表单位：深圳市民政局</t>
  </si>
  <si>
    <r>
      <rPr>
        <sz val="10"/>
        <rFont val="宋体"/>
        <charset val="134"/>
      </rPr>
      <t>编制日期： 2015年12月1</t>
    </r>
    <r>
      <rPr>
        <sz val="10"/>
        <rFont val="宋体"/>
        <charset val="134"/>
      </rPr>
      <t>8</t>
    </r>
    <r>
      <rPr>
        <sz val="10"/>
        <rFont val="宋体"/>
        <charset val="134"/>
      </rPr>
      <t xml:space="preserve">日                                                    单位: 万元 </t>
    </r>
  </si>
  <si>
    <t>项目分类</t>
  </si>
  <si>
    <t>项目个数</t>
  </si>
  <si>
    <t>2015年预算</t>
  </si>
  <si>
    <t>2016年预算</t>
  </si>
  <si>
    <t>增减额</t>
  </si>
  <si>
    <t>增减率</t>
  </si>
  <si>
    <t>增减变化说明</t>
  </si>
  <si>
    <t>总计</t>
  </si>
  <si>
    <t>36个</t>
  </si>
  <si>
    <t>延续性项目</t>
  </si>
  <si>
    <t>小计</t>
  </si>
  <si>
    <t>34个</t>
  </si>
  <si>
    <t>1.社会福利类</t>
  </si>
  <si>
    <t>14个</t>
  </si>
  <si>
    <t>增减主要原因：延续性项目增加2546.84万元，主要原因“社区服务中心建设经费”增加新建家数，增加费用2062.29万元；“购买社工服务”项目社工岗位工资从7.6万元/年增加到9.3万元，共计增加583.40万元。</t>
  </si>
  <si>
    <t>2.社区服务类</t>
  </si>
  <si>
    <t>3个</t>
  </si>
  <si>
    <t>增减主要原因：1、社区邻里节项目减少项目，一是居委会数量增加3个；二是去年申请了“南粤幸福周”活动及其评估项目，这两项2016年均不再申报，减少38.5万元。</t>
  </si>
  <si>
    <t>3.公益事业类</t>
  </si>
  <si>
    <t>8个</t>
  </si>
  <si>
    <t>增减主要原因：1、“雏鹰展翅”计划，该项目因有结余，故2015年未申请，2016年申请110万，比以往220万减少一半；2、阳光系列服务项目再次启动申请支助400.00万元。</t>
  </si>
  <si>
    <t>4.残疾人事业类</t>
  </si>
  <si>
    <t>增减主要原因：1、儿童致盲眼病筛查与抢救性治疗，治疗费用比例和总费用发生改变，增加68万元；2、残疾人辅助器具适配服务，产品经费减少的原因是因本年度服务人数拟减少200名，减少112万元；3、残疾少年儿童康复救助服务，资助的标准未改变，资助的人数增加345人，金额相应增加了600.08万元。</t>
  </si>
  <si>
    <t>新增项目</t>
  </si>
  <si>
    <t>2个</t>
  </si>
  <si>
    <t>1.公益事业类</t>
  </si>
  <si>
    <t>1个</t>
  </si>
  <si>
    <t>新增关爱环卫工人•共建爱心歇脚屋项目300.00万元</t>
  </si>
  <si>
    <t>2.基建类</t>
  </si>
  <si>
    <t>新增福永街道敬老院升级转型项目100万元。</t>
  </si>
  <si>
    <t>预留经费</t>
  </si>
  <si>
    <t>1项</t>
  </si>
  <si>
    <t>因减少预留经费所致。</t>
  </si>
  <si>
    <t>附件</t>
  </si>
  <si>
    <t>2022年深圳市福彩公益金预算支出情况表</t>
  </si>
  <si>
    <t>单位：万元</t>
  </si>
  <si>
    <t>序号</t>
  </si>
  <si>
    <t>类别</t>
  </si>
  <si>
    <t>项目名称</t>
  </si>
  <si>
    <t>申报单位</t>
  </si>
  <si>
    <t>预算金额</t>
  </si>
  <si>
    <t>支出金额</t>
  </si>
  <si>
    <t>预算执行率</t>
  </si>
  <si>
    <t>项目概况</t>
  </si>
  <si>
    <t>备注</t>
  </si>
  <si>
    <t>全市合计</t>
  </si>
  <si>
    <t>一</t>
  </si>
  <si>
    <t>市本级小计</t>
  </si>
  <si>
    <t>（一）</t>
  </si>
  <si>
    <t>老年人福利类</t>
  </si>
  <si>
    <t>老年福利类小计</t>
  </si>
  <si>
    <t>全市养老机构一次性运营补贴项目（疫情期间）</t>
  </si>
  <si>
    <t>市民政局</t>
  </si>
  <si>
    <t>用于对全市养老机构疫情期间运营补贴。</t>
  </si>
  <si>
    <t>深圳市养老护理员技能大赛</t>
  </si>
  <si>
    <t>市社会福利服务指导中心</t>
  </si>
  <si>
    <t>用于举办养老护理员技能大赛。</t>
  </si>
  <si>
    <t>乐龄服务大赛</t>
  </si>
  <si>
    <t>用于组织开展乐龄服务大赛。</t>
  </si>
  <si>
    <t>康养人才培育计划</t>
  </si>
  <si>
    <t>深圳职业技术学院</t>
  </si>
  <si>
    <t>用于资助养老服务专业的贫困学生完成学业。</t>
  </si>
  <si>
    <t>申报单位终止项目执行。</t>
  </si>
  <si>
    <t>养老从业人员能力提升计划</t>
  </si>
  <si>
    <t>用于对养老从业人员进行培训。</t>
  </si>
  <si>
    <t>家庭照护者培训计划</t>
  </si>
  <si>
    <t>用于对家庭照护者进行培训。</t>
  </si>
  <si>
    <t>（二）</t>
  </si>
  <si>
    <t>残疾人福利类</t>
  </si>
  <si>
    <t>残疾人福利类小计</t>
  </si>
  <si>
    <t>残疾人辅助器具适配服务</t>
  </si>
  <si>
    <t>市残疾人综合服务中心</t>
  </si>
  <si>
    <t>用于残疾人辅助器具适配。</t>
  </si>
  <si>
    <t>该项目2022年5月划入各区2408万元。</t>
  </si>
  <si>
    <t>儿童致盲眼病筛查与抢救性治疗</t>
  </si>
  <si>
    <t>市眼科医院</t>
  </si>
  <si>
    <t>用于对新生儿童致盲眼病帅查或者抢救性治疗。</t>
  </si>
  <si>
    <t>（三）</t>
  </si>
  <si>
    <t>儿童福利类</t>
  </si>
  <si>
    <t>儿童福利类小计</t>
  </si>
  <si>
    <t>孤残儿童和青年少儿医保项目</t>
  </si>
  <si>
    <t>用于购买孤残儿童和青年少儿医保。</t>
  </si>
  <si>
    <t>阳光系列服务项目（儿童类）</t>
  </si>
  <si>
    <t>市妇联</t>
  </si>
  <si>
    <t>用于对困境儿童、流动儿童等群体提供关爱、帮扶、保护等服务。</t>
  </si>
  <si>
    <t>（四）</t>
  </si>
  <si>
    <t>其他社会公益类</t>
  </si>
  <si>
    <t>其他社会公益类小计</t>
  </si>
  <si>
    <t>2022年度社工服务培训项目</t>
  </si>
  <si>
    <t>用于对从事社会公益事业社工进行培训。</t>
  </si>
  <si>
    <t>社会工作介入心理支援服务项目</t>
  </si>
  <si>
    <t>用于开展社会心理服务体系建设试点工作。</t>
  </si>
  <si>
    <t>援建新疆喀什地区民族社工站</t>
  </si>
  <si>
    <t>用于深圳社工援助新疆喀什社工站。</t>
  </si>
  <si>
    <t>第十一届中国公益慈善项目大赛资助金</t>
  </si>
  <si>
    <t>用于对中国公益慈善项目大赛获奖项目进行资助。</t>
  </si>
  <si>
    <t>第十一届中国公益慈善项目大赛执行工作经费</t>
  </si>
  <si>
    <t>中国公益慈善项目大赛执行工作经费。</t>
  </si>
  <si>
    <t>深圳市“兜底民生服务社会工作双百工程”社会工作站激励项目</t>
  </si>
  <si>
    <t>用于开展“兜底民生服务社会工作双百工程”项目相关工作。</t>
  </si>
  <si>
    <t>中国公益慈善项目交流展示会执行工作经费</t>
  </si>
  <si>
    <t>用于中国公益慈善项目交流展示会相关工作。</t>
  </si>
  <si>
    <t>中国公益慈善项目交流展示会官网及资源对接平台技术服务项目</t>
  </si>
  <si>
    <t>用于中国公益慈善项目交流展示会资源对接相关工作。</t>
  </si>
  <si>
    <t>深圳特区建设者重大疾病关爱基金关爱基金-资助金</t>
  </si>
  <si>
    <t>用于对特区建设者及子女重大疾病救助项目的资助。</t>
  </si>
  <si>
    <t>慈善救助项目电子化档案整理项目</t>
  </si>
  <si>
    <t>用于慈善项目档案资料整理。</t>
  </si>
  <si>
    <t>从“深圳特区建设者重大疾病关爱基金关爱基金-资助金”项目调剂。</t>
  </si>
  <si>
    <t>中国（深圳）国际智慧养老产业博览会可行性分析及评估论证项目</t>
  </si>
  <si>
    <t>用于“中国（深圳）国际智慧养老产业博览会”可行性分析及评估论证项目研究。</t>
  </si>
  <si>
    <t>全市养老机构疫情期间一次性运营补贴项目（4-8月份）</t>
  </si>
  <si>
    <t>中国公益慈善项目交流展示会宣传项目</t>
  </si>
  <si>
    <t>用于中国公益慈善项目交流展示会宣传工作。</t>
  </si>
  <si>
    <t>深圳特区建设者重大疾病关爱基金-工作经费</t>
  </si>
  <si>
    <t>用于开展“深圳特区建设者重大疾病关爱基金”项目。</t>
  </si>
  <si>
    <t>“雏鹰展翅”计划项目资助金</t>
  </si>
  <si>
    <t>用于对贫困大学生进行资助。</t>
  </si>
  <si>
    <t>“雏鹰展翅”计划项目工作经费</t>
  </si>
  <si>
    <t>用于开展“雏鹰展翅”项目。</t>
  </si>
  <si>
    <t>鹏城慈善创益空间（原慈善超市）资助项目</t>
  </si>
  <si>
    <t>市核对中心</t>
  </si>
  <si>
    <t>用于维持慈善超市正常有序运作，服务我市低保困难群众，资助的资金全部用于困难群众生活必需品的采购。</t>
  </si>
  <si>
    <t>深圳市社会组织展示交流服务项目</t>
  </si>
  <si>
    <t>市社会组织管理局</t>
  </si>
  <si>
    <t>用于扶持社会组织发展。</t>
  </si>
  <si>
    <t>福彩公益活动计划</t>
  </si>
  <si>
    <t>市福彩中心</t>
  </si>
  <si>
    <t>用于福彩公益活动计划相关工作。</t>
  </si>
  <si>
    <t>阳光系列服务项目（妇女类）</t>
  </si>
  <si>
    <t>用于对困境女性、基层女工等群体提供关爱帮扶、就业指导等服务。</t>
  </si>
  <si>
    <t>阳光系列服务项目（家庭类）</t>
  </si>
  <si>
    <t xml:space="preserve">用于对在深居住生活的家庭提供家庭教育、亲子阅读、家风涵养等服务。    </t>
  </si>
  <si>
    <t>低收入家庭购买综合医疗保险</t>
  </si>
  <si>
    <t>市医疗保险基金管理中心</t>
  </si>
  <si>
    <t>为低收入群体购买医疗保险和重疾险相关费用。</t>
  </si>
  <si>
    <t>驻深部队官兵特殊困难救助</t>
  </si>
  <si>
    <t>深圳市退役军人事务局</t>
  </si>
  <si>
    <t>用于实施对驻深部队官兵临时困难补助。</t>
  </si>
  <si>
    <t>“致敬战友，呵护眼睛”复明援助项目</t>
  </si>
  <si>
    <t>用于对老兵眼疾治疗补助。</t>
  </si>
  <si>
    <t>保险送精兵</t>
  </si>
  <si>
    <t>用于为驻深部队现役军人购重大医疗保险。</t>
  </si>
  <si>
    <t>（五）</t>
  </si>
  <si>
    <t>市本级预留经费</t>
  </si>
  <si>
    <t>二</t>
  </si>
  <si>
    <t>区级小计</t>
  </si>
  <si>
    <t>我市福彩公益金实行市区分成管理，每年福彩公益金按比例分配，区级福彩公益金由区级评审、区级管理。</t>
  </si>
  <si>
    <t>福田区</t>
  </si>
  <si>
    <t>罗湖区</t>
  </si>
  <si>
    <t>盐田区</t>
  </si>
  <si>
    <t>南山区</t>
  </si>
  <si>
    <t>宝安区</t>
  </si>
  <si>
    <t>（六）</t>
  </si>
  <si>
    <t>龙岗区</t>
  </si>
  <si>
    <t>（七）</t>
  </si>
  <si>
    <t>龙华区</t>
  </si>
  <si>
    <t>（八）</t>
  </si>
  <si>
    <t>坪山区</t>
  </si>
  <si>
    <t>（九）</t>
  </si>
  <si>
    <t>光明区</t>
  </si>
  <si>
    <t>（十）</t>
  </si>
  <si>
    <t>大鹏新区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</si>
</sst>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4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4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32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3" borderId="1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3" borderId="16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2" borderId="11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97">
    <xf numFmtId="0" fontId="0" fillId="0" borderId="0" xfId="0"/>
    <xf numFmtId="0" fontId="1" fillId="0" borderId="0" xfId="0" applyFont="1" applyFill="1" applyAlignment="1">
      <alignment horizontal="center" vertical="center"/>
    </xf>
    <xf numFmtId="177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3" fontId="12" fillId="3" borderId="1" xfId="34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43" fontId="12" fillId="3" borderId="9" xfId="34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43" fontId="0" fillId="0" borderId="9" xfId="34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2" fillId="3" borderId="1" xfId="3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0" fillId="0" borderId="1" xfId="34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0" fontId="12" fillId="3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7" fontId="12" fillId="3" borderId="9" xfId="0" applyNumberFormat="1" applyFont="1" applyFill="1" applyBorder="1" applyAlignment="1">
      <alignment horizontal="center" vertical="center" wrapText="1"/>
    </xf>
    <xf numFmtId="10" fontId="12" fillId="3" borderId="9" xfId="0" applyNumberFormat="1" applyFont="1" applyFill="1" applyBorder="1" applyAlignment="1">
      <alignment horizontal="center" vertical="center" wrapText="1"/>
    </xf>
    <xf numFmtId="43" fontId="0" fillId="0" borderId="9" xfId="34" applyNumberFormat="1" applyFon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177" fontId="0" fillId="3" borderId="9" xfId="0" applyNumberFormat="1" applyFont="1" applyFill="1" applyBorder="1" applyAlignment="1">
      <alignment horizontal="center" vertical="center" wrapText="1"/>
    </xf>
    <xf numFmtId="10" fontId="0" fillId="3" borderId="9" xfId="0" applyNumberFormat="1" applyFont="1" applyFill="1" applyBorder="1" applyAlignment="1">
      <alignment horizontal="center" vertical="center" wrapText="1"/>
    </xf>
    <xf numFmtId="43" fontId="0" fillId="4" borderId="1" xfId="34" applyFont="1" applyFill="1" applyBorder="1" applyAlignment="1">
      <alignment horizontal="center" vertical="center" wrapText="1"/>
    </xf>
    <xf numFmtId="43" fontId="0" fillId="0" borderId="0" xfId="34" applyFont="1"/>
    <xf numFmtId="10" fontId="0" fillId="0" borderId="0" xfId="37" applyNumberFormat="1" applyFont="1"/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2&#24180;&#25910;&#25903;&#24773;&#20917;&#20844;&#31034;/2016&#24180;&#28145;&#22323;&#24066;&#31119;&#21033;&#24425;&#31080;&#20844;&#30410;&#37329;&#36164;&#21161;&#39033;&#30446;&#39044;&#31639;&#34920;12-14&#26368;&#26032;&#20108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建议资助项目汇总表"/>
      <sheetName val="建议资助项目汇总表1-新增"/>
      <sheetName val="建议资助项目汇总表2-项目内容有重大调整的延续性项目"/>
      <sheetName val="建议资助项目汇总表 3-建议资助"/>
      <sheetName val="不建议资助项目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4"/>
  </sheetPr>
  <dimension ref="A1:H18"/>
  <sheetViews>
    <sheetView view="pageBreakPreview" zoomScaleNormal="100" topLeftCell="A9" workbookViewId="0">
      <selection activeCell="H7" sqref="H7"/>
    </sheetView>
  </sheetViews>
  <sheetFormatPr defaultColWidth="9" defaultRowHeight="15.75" outlineLevelCol="7"/>
  <cols>
    <col min="1" max="1" width="5.5" customWidth="1"/>
    <col min="2" max="2" width="15.625" customWidth="1"/>
    <col min="3" max="3" width="8.75" customWidth="1"/>
    <col min="4" max="4" width="14.5" customWidth="1"/>
    <col min="5" max="5" width="15.125" customWidth="1"/>
    <col min="6" max="6" width="11" customWidth="1"/>
    <col min="7" max="7" width="11.125" customWidth="1"/>
    <col min="8" max="8" width="62" customWidth="1"/>
  </cols>
  <sheetData>
    <row r="1" ht="18" customHeight="1" spans="1:8">
      <c r="A1" s="53" t="s">
        <v>0</v>
      </c>
      <c r="B1" s="53"/>
      <c r="C1" s="3"/>
      <c r="H1" s="78"/>
    </row>
    <row r="2" ht="27" customHeight="1" spans="1:8">
      <c r="A2" s="54" t="s">
        <v>1</v>
      </c>
      <c r="B2" s="54"/>
      <c r="C2" s="54"/>
      <c r="D2" s="54"/>
      <c r="E2" s="54"/>
      <c r="F2" s="54"/>
      <c r="G2" s="54"/>
      <c r="H2" s="54"/>
    </row>
    <row r="3" ht="18" customHeight="1" spans="1:8">
      <c r="A3" s="55" t="s">
        <v>2</v>
      </c>
      <c r="B3" s="55"/>
      <c r="C3" s="55"/>
      <c r="D3" s="55"/>
      <c r="E3" s="79"/>
      <c r="F3" s="79" t="s">
        <v>3</v>
      </c>
      <c r="G3" s="79"/>
      <c r="H3" s="79"/>
    </row>
    <row r="4" ht="23.25" customHeight="1" spans="1:8">
      <c r="A4" s="56" t="s">
        <v>4</v>
      </c>
      <c r="B4" s="57"/>
      <c r="C4" s="57" t="s">
        <v>5</v>
      </c>
      <c r="D4" s="58" t="s">
        <v>6</v>
      </c>
      <c r="E4" s="80" t="s">
        <v>7</v>
      </c>
      <c r="F4" s="81" t="s">
        <v>8</v>
      </c>
      <c r="G4" s="81" t="s">
        <v>9</v>
      </c>
      <c r="H4" s="82" t="s">
        <v>10</v>
      </c>
    </row>
    <row r="5" ht="29.25" customHeight="1" spans="1:8">
      <c r="A5" s="59" t="s">
        <v>11</v>
      </c>
      <c r="B5" s="60"/>
      <c r="C5" s="60" t="s">
        <v>12</v>
      </c>
      <c r="D5" s="61">
        <f>D6+D11+D14</f>
        <v>47910.85</v>
      </c>
      <c r="E5" s="61" t="e">
        <f>E6+E11+E14</f>
        <v>#REF!</v>
      </c>
      <c r="F5" s="83" t="e">
        <f>F6+F11+F14</f>
        <v>#REF!</v>
      </c>
      <c r="G5" s="84" t="e">
        <f>F5/D5</f>
        <v>#REF!</v>
      </c>
      <c r="H5" s="85"/>
    </row>
    <row r="6" ht="28.5" customHeight="1" spans="1:8">
      <c r="A6" s="62" t="s">
        <v>13</v>
      </c>
      <c r="B6" s="63" t="s">
        <v>14</v>
      </c>
      <c r="C6" s="64" t="s">
        <v>15</v>
      </c>
      <c r="D6" s="65">
        <v>45066.04</v>
      </c>
      <c r="E6" s="65" t="e">
        <f>E7+E8+E9+E10</f>
        <v>#REF!</v>
      </c>
      <c r="F6" s="86" t="e">
        <f>SUM(F7:F10)</f>
        <v>#REF!</v>
      </c>
      <c r="G6" s="87" t="e">
        <f>F6/D6</f>
        <v>#REF!</v>
      </c>
      <c r="H6" s="85"/>
    </row>
    <row r="7" ht="90" customHeight="1" spans="1:8">
      <c r="A7" s="66"/>
      <c r="B7" s="67" t="s">
        <v>16</v>
      </c>
      <c r="C7" s="68" t="s">
        <v>17</v>
      </c>
      <c r="D7" s="69">
        <v>33355.08</v>
      </c>
      <c r="E7" s="88">
        <v>35901.92</v>
      </c>
      <c r="F7" s="89">
        <f>E7-D7</f>
        <v>2546.84</v>
      </c>
      <c r="G7" s="90">
        <f>F7/D7</f>
        <v>0.076355385746339</v>
      </c>
      <c r="H7" s="91" t="s">
        <v>18</v>
      </c>
    </row>
    <row r="8" ht="69.75" customHeight="1" spans="1:8">
      <c r="A8" s="66"/>
      <c r="B8" s="67" t="s">
        <v>19</v>
      </c>
      <c r="C8" s="68" t="s">
        <v>20</v>
      </c>
      <c r="D8" s="69">
        <v>795</v>
      </c>
      <c r="E8" s="88">
        <v>703</v>
      </c>
      <c r="F8" s="89">
        <f t="shared" ref="F8:F14" si="0">E8-D8</f>
        <v>-92</v>
      </c>
      <c r="G8" s="90">
        <f t="shared" ref="G8:G14" si="1">F8/D8</f>
        <v>-0.115723270440252</v>
      </c>
      <c r="H8" s="91" t="s">
        <v>21</v>
      </c>
    </row>
    <row r="9" ht="67.5" customHeight="1" spans="1:8">
      <c r="A9" s="66"/>
      <c r="B9" s="67" t="s">
        <v>22</v>
      </c>
      <c r="C9" s="68" t="s">
        <v>23</v>
      </c>
      <c r="D9" s="69">
        <v>4540.7</v>
      </c>
      <c r="E9" s="88" t="e">
        <f>'[1]建议资助项目汇总表2-项目内容有重大调整的延续性项目'!G16+'[1]建议资助项目汇总表 3-建议资助'!G23+'[1]建议资助项目汇总表 3-建议资助'!G24+'[1]建议资助项目汇总表 3-建议资助'!G25+'[1]建议资助项目汇总表 3-建议资助'!G26+'[1]建议资助项目汇总表 3-建议资助'!G27+'[1]建议资助项目汇总表 3-建议资助'!G29+'[1]建议资助项目汇总表 3-建议资助'!G28</f>
        <v>#REF!</v>
      </c>
      <c r="F9" s="89" t="e">
        <f t="shared" si="0"/>
        <v>#REF!</v>
      </c>
      <c r="G9" s="90" t="e">
        <f t="shared" si="1"/>
        <v>#REF!</v>
      </c>
      <c r="H9" s="91" t="s">
        <v>24</v>
      </c>
    </row>
    <row r="10" ht="93" customHeight="1" spans="1:8">
      <c r="A10" s="66"/>
      <c r="B10" s="67" t="s">
        <v>25</v>
      </c>
      <c r="C10" s="70" t="s">
        <v>23</v>
      </c>
      <c r="D10" s="69">
        <v>6375.26</v>
      </c>
      <c r="E10" s="88" t="e">
        <f>'[1]建议资助项目汇总表2-项目内容有重大调整的延续性项目'!G17+'[1]建议资助项目汇总表 3-建议资助'!G30</f>
        <v>#REF!</v>
      </c>
      <c r="F10" s="89" t="e">
        <f t="shared" si="0"/>
        <v>#REF!</v>
      </c>
      <c r="G10" s="90" t="e">
        <f t="shared" si="1"/>
        <v>#REF!</v>
      </c>
      <c r="H10" s="91" t="s">
        <v>26</v>
      </c>
    </row>
    <row r="11" ht="30.75" customHeight="1" spans="1:8">
      <c r="A11" s="62" t="s">
        <v>27</v>
      </c>
      <c r="B11" s="71" t="s">
        <v>14</v>
      </c>
      <c r="C11" s="71" t="s">
        <v>28</v>
      </c>
      <c r="D11" s="72">
        <v>759.29</v>
      </c>
      <c r="E11" s="72">
        <f>SUM(E12:E13)</f>
        <v>400</v>
      </c>
      <c r="F11" s="92">
        <f t="shared" si="0"/>
        <v>-359.29</v>
      </c>
      <c r="G11" s="93">
        <f t="shared" si="1"/>
        <v>-0.473192061004359</v>
      </c>
      <c r="H11" s="85"/>
    </row>
    <row r="12" ht="54" customHeight="1" spans="1:8">
      <c r="A12" s="66"/>
      <c r="B12" s="73" t="s">
        <v>29</v>
      </c>
      <c r="C12" s="74" t="s">
        <v>30</v>
      </c>
      <c r="D12" s="75">
        <v>169.6</v>
      </c>
      <c r="E12" s="94">
        <v>300</v>
      </c>
      <c r="F12" s="89">
        <f t="shared" si="0"/>
        <v>130.4</v>
      </c>
      <c r="G12" s="90">
        <f t="shared" si="1"/>
        <v>0.768867924528302</v>
      </c>
      <c r="H12" s="85" t="s">
        <v>31</v>
      </c>
    </row>
    <row r="13" ht="54" customHeight="1" spans="1:8">
      <c r="A13" s="76"/>
      <c r="B13" s="73" t="s">
        <v>32</v>
      </c>
      <c r="C13" s="74" t="s">
        <v>30</v>
      </c>
      <c r="D13" s="75">
        <v>0</v>
      </c>
      <c r="E13" s="75">
        <v>100</v>
      </c>
      <c r="F13" s="89">
        <f t="shared" si="0"/>
        <v>100</v>
      </c>
      <c r="G13" s="90">
        <v>0</v>
      </c>
      <c r="H13" s="85" t="s">
        <v>33</v>
      </c>
    </row>
    <row r="14" ht="35.25" customHeight="1" spans="1:8">
      <c r="A14" s="77" t="s">
        <v>34</v>
      </c>
      <c r="B14" s="71" t="s">
        <v>14</v>
      </c>
      <c r="C14" s="71" t="s">
        <v>35</v>
      </c>
      <c r="D14" s="72">
        <v>2085.52</v>
      </c>
      <c r="E14" s="72">
        <v>440</v>
      </c>
      <c r="F14" s="92">
        <f t="shared" si="0"/>
        <v>-1645.52</v>
      </c>
      <c r="G14" s="93">
        <f t="shared" si="1"/>
        <v>-0.789021443093329</v>
      </c>
      <c r="H14" s="91" t="s">
        <v>36</v>
      </c>
    </row>
    <row r="18" spans="5:7">
      <c r="E18" s="95"/>
      <c r="G18" s="96"/>
    </row>
  </sheetData>
  <mergeCells count="8">
    <mergeCell ref="A1:B1"/>
    <mergeCell ref="A2:H2"/>
    <mergeCell ref="A3:D3"/>
    <mergeCell ref="F3:H3"/>
    <mergeCell ref="A4:B4"/>
    <mergeCell ref="A5:B5"/>
    <mergeCell ref="A6:A10"/>
    <mergeCell ref="A11:A13"/>
  </mergeCells>
  <printOptions horizontalCentered="1"/>
  <pageMargins left="0.11875" right="0.11875" top="0.159027777777778" bottom="0.159027777777778" header="0.309027777777778" footer="0.309027777777778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topLeftCell="A38" workbookViewId="0">
      <selection activeCell="H33" sqref="H33"/>
    </sheetView>
  </sheetViews>
  <sheetFormatPr defaultColWidth="9" defaultRowHeight="15.75"/>
  <cols>
    <col min="1" max="1" width="6.5" customWidth="1"/>
    <col min="2" max="2" width="14.625" customWidth="1"/>
    <col min="3" max="3" width="31.5" customWidth="1"/>
    <col min="4" max="4" width="18.75" customWidth="1"/>
    <col min="5" max="6" width="11.625" style="2" customWidth="1"/>
    <col min="7" max="7" width="11.625" customWidth="1"/>
    <col min="8" max="8" width="36.375" style="3" customWidth="1"/>
    <col min="9" max="9" width="31.75" customWidth="1"/>
  </cols>
  <sheetData>
    <row r="1" s="1" customFormat="1" ht="22" customHeight="1" spans="1:8">
      <c r="A1" s="4" t="s">
        <v>37</v>
      </c>
      <c r="C1" s="4"/>
      <c r="D1" s="4"/>
      <c r="E1" s="29"/>
      <c r="F1" s="29"/>
      <c r="H1" s="30"/>
    </row>
    <row r="2" s="1" customFormat="1" ht="36" customHeight="1" spans="1:10">
      <c r="A2" s="5" t="s">
        <v>38</v>
      </c>
      <c r="B2" s="5"/>
      <c r="C2" s="5"/>
      <c r="D2" s="5"/>
      <c r="E2" s="5"/>
      <c r="F2" s="5"/>
      <c r="G2" s="5"/>
      <c r="H2" s="31"/>
      <c r="I2" s="5"/>
      <c r="J2" s="47"/>
    </row>
    <row r="3" s="1" customFormat="1" ht="24" customHeight="1" spans="1:10">
      <c r="A3" s="6" t="s">
        <v>2</v>
      </c>
      <c r="B3" s="7"/>
      <c r="C3" s="6"/>
      <c r="D3" s="6"/>
      <c r="E3" s="32"/>
      <c r="F3" s="29"/>
      <c r="G3" s="33"/>
      <c r="H3" s="34"/>
      <c r="I3" s="7" t="s">
        <v>39</v>
      </c>
      <c r="J3" s="48"/>
    </row>
    <row r="4" ht="36" customHeight="1" spans="1:9">
      <c r="A4" s="8" t="s">
        <v>40</v>
      </c>
      <c r="B4" s="8" t="s">
        <v>41</v>
      </c>
      <c r="C4" s="8" t="s">
        <v>42</v>
      </c>
      <c r="D4" s="8" t="s">
        <v>43</v>
      </c>
      <c r="E4" s="35" t="s">
        <v>44</v>
      </c>
      <c r="F4" s="35" t="s">
        <v>45</v>
      </c>
      <c r="G4" s="8" t="s">
        <v>46</v>
      </c>
      <c r="H4" s="8" t="s">
        <v>47</v>
      </c>
      <c r="I4" s="8" t="s">
        <v>48</v>
      </c>
    </row>
    <row r="5" ht="36" customHeight="1" spans="1:9">
      <c r="A5" s="9" t="s">
        <v>49</v>
      </c>
      <c r="B5" s="8"/>
      <c r="C5" s="10"/>
      <c r="D5" s="11"/>
      <c r="E5" s="35">
        <f>E6+E47</f>
        <v>46488.57</v>
      </c>
      <c r="F5" s="35">
        <f>F6+F47</f>
        <v>41420.81</v>
      </c>
      <c r="G5" s="36">
        <f t="shared" ref="G5:G14" si="0">F5/E5</f>
        <v>0.890989118400501</v>
      </c>
      <c r="H5" s="8"/>
      <c r="I5" s="8"/>
    </row>
    <row r="6" ht="36" customHeight="1" spans="1:9">
      <c r="A6" s="12" t="s">
        <v>50</v>
      </c>
      <c r="B6" s="8" t="s">
        <v>51</v>
      </c>
      <c r="C6" s="12"/>
      <c r="D6" s="12"/>
      <c r="E6" s="35">
        <f>E7+E14+E17+E20+E46</f>
        <v>11891.57</v>
      </c>
      <c r="F6" s="35">
        <f>F7+F14+F17+F20+F46</f>
        <v>10316.15</v>
      </c>
      <c r="G6" s="36">
        <f t="shared" si="0"/>
        <v>0.867517913950807</v>
      </c>
      <c r="H6" s="8"/>
      <c r="I6" s="8"/>
    </row>
    <row r="7" ht="36" customHeight="1" spans="1:9">
      <c r="A7" s="12" t="s">
        <v>52</v>
      </c>
      <c r="B7" s="13" t="s">
        <v>53</v>
      </c>
      <c r="C7" s="9" t="s">
        <v>54</v>
      </c>
      <c r="D7" s="11"/>
      <c r="E7" s="35">
        <f>SUM(E8:E13)</f>
        <v>1053.99</v>
      </c>
      <c r="F7" s="35">
        <f>SUM(F8:F13)</f>
        <v>945.97</v>
      </c>
      <c r="G7" s="36">
        <f t="shared" si="0"/>
        <v>0.897513259139081</v>
      </c>
      <c r="H7" s="8"/>
      <c r="I7" s="8"/>
    </row>
    <row r="8" ht="36" customHeight="1" spans="1:9">
      <c r="A8" s="14">
        <v>1</v>
      </c>
      <c r="B8" s="15"/>
      <c r="C8" s="16" t="s">
        <v>55</v>
      </c>
      <c r="D8" s="16" t="s">
        <v>56</v>
      </c>
      <c r="E8" s="37">
        <v>258</v>
      </c>
      <c r="F8" s="37">
        <v>251.3</v>
      </c>
      <c r="G8" s="38">
        <f t="shared" si="0"/>
        <v>0.974031007751938</v>
      </c>
      <c r="H8" s="16" t="s">
        <v>57</v>
      </c>
      <c r="I8" s="49"/>
    </row>
    <row r="9" ht="36" customHeight="1" spans="1:9">
      <c r="A9" s="14">
        <v>2</v>
      </c>
      <c r="B9" s="15"/>
      <c r="C9" s="16" t="s">
        <v>58</v>
      </c>
      <c r="D9" s="16" t="s">
        <v>59</v>
      </c>
      <c r="E9" s="37">
        <v>38.84</v>
      </c>
      <c r="F9" s="37">
        <v>38.83</v>
      </c>
      <c r="G9" s="38">
        <f t="shared" si="0"/>
        <v>0.999742533470649</v>
      </c>
      <c r="H9" s="16" t="s">
        <v>60</v>
      </c>
      <c r="I9" s="49"/>
    </row>
    <row r="10" ht="36" customHeight="1" spans="1:9">
      <c r="A10" s="14">
        <v>3</v>
      </c>
      <c r="B10" s="15"/>
      <c r="C10" s="16" t="s">
        <v>61</v>
      </c>
      <c r="D10" s="16" t="s">
        <v>59</v>
      </c>
      <c r="E10" s="37">
        <v>147.91</v>
      </c>
      <c r="F10" s="37">
        <v>147.53</v>
      </c>
      <c r="G10" s="38">
        <f t="shared" si="0"/>
        <v>0.997430870123724</v>
      </c>
      <c r="H10" s="16" t="s">
        <v>62</v>
      </c>
      <c r="I10" s="49"/>
    </row>
    <row r="11" ht="36" customHeight="1" spans="1:9">
      <c r="A11" s="14">
        <v>4</v>
      </c>
      <c r="B11" s="15"/>
      <c r="C11" s="16" t="s">
        <v>63</v>
      </c>
      <c r="D11" s="16" t="s">
        <v>64</v>
      </c>
      <c r="E11" s="37">
        <v>79.2</v>
      </c>
      <c r="F11" s="37">
        <v>0</v>
      </c>
      <c r="G11" s="38">
        <f t="shared" si="0"/>
        <v>0</v>
      </c>
      <c r="H11" s="16" t="s">
        <v>65</v>
      </c>
      <c r="I11" s="50" t="s">
        <v>66</v>
      </c>
    </row>
    <row r="12" ht="36" customHeight="1" spans="1:9">
      <c r="A12" s="14">
        <v>5</v>
      </c>
      <c r="B12" s="15"/>
      <c r="C12" s="16" t="s">
        <v>67</v>
      </c>
      <c r="D12" s="16" t="s">
        <v>64</v>
      </c>
      <c r="E12" s="37">
        <v>430.04</v>
      </c>
      <c r="F12" s="37">
        <v>427.88</v>
      </c>
      <c r="G12" s="38">
        <f t="shared" si="0"/>
        <v>0.994977211422193</v>
      </c>
      <c r="H12" s="16" t="s">
        <v>68</v>
      </c>
      <c r="I12" s="49"/>
    </row>
    <row r="13" ht="36" customHeight="1" spans="1:9">
      <c r="A13" s="14">
        <v>6</v>
      </c>
      <c r="B13" s="17"/>
      <c r="C13" s="16" t="s">
        <v>69</v>
      </c>
      <c r="D13" s="16" t="s">
        <v>64</v>
      </c>
      <c r="E13" s="37">
        <v>100</v>
      </c>
      <c r="F13" s="37">
        <v>80.43</v>
      </c>
      <c r="G13" s="38">
        <f t="shared" si="0"/>
        <v>0.8043</v>
      </c>
      <c r="H13" s="16" t="s">
        <v>70</v>
      </c>
      <c r="I13" s="49"/>
    </row>
    <row r="14" ht="36" customHeight="1" spans="1:9">
      <c r="A14" s="8" t="s">
        <v>71</v>
      </c>
      <c r="B14" s="15" t="s">
        <v>72</v>
      </c>
      <c r="C14" s="18" t="s">
        <v>73</v>
      </c>
      <c r="D14" s="19"/>
      <c r="E14" s="35">
        <f>SUM(E15:E16)</f>
        <v>2455</v>
      </c>
      <c r="F14" s="35">
        <f>SUM(F15:F16)</f>
        <v>1763.66</v>
      </c>
      <c r="G14" s="36">
        <f t="shared" si="0"/>
        <v>0.718395112016293</v>
      </c>
      <c r="H14" s="16"/>
      <c r="I14" s="49"/>
    </row>
    <row r="15" ht="36" customHeight="1" spans="1:9">
      <c r="A15" s="20">
        <v>7</v>
      </c>
      <c r="B15" s="15"/>
      <c r="C15" s="21" t="s">
        <v>74</v>
      </c>
      <c r="D15" s="21" t="s">
        <v>75</v>
      </c>
      <c r="E15" s="39">
        <v>2432</v>
      </c>
      <c r="F15" s="39">
        <v>1740.66</v>
      </c>
      <c r="G15" s="38">
        <f t="shared" ref="G15:G40" si="1">F15/E15</f>
        <v>0.715731907894737</v>
      </c>
      <c r="H15" s="16" t="s">
        <v>76</v>
      </c>
      <c r="I15" s="50" t="s">
        <v>77</v>
      </c>
    </row>
    <row r="16" ht="36" customHeight="1" spans="1:9">
      <c r="A16" s="14">
        <v>8</v>
      </c>
      <c r="B16" s="17"/>
      <c r="C16" s="16" t="s">
        <v>78</v>
      </c>
      <c r="D16" s="16" t="s">
        <v>79</v>
      </c>
      <c r="E16" s="37">
        <v>23</v>
      </c>
      <c r="F16" s="37">
        <v>23</v>
      </c>
      <c r="G16" s="38">
        <f t="shared" si="1"/>
        <v>1</v>
      </c>
      <c r="H16" s="16" t="s">
        <v>80</v>
      </c>
      <c r="I16" s="49"/>
    </row>
    <row r="17" ht="36" customHeight="1" spans="1:9">
      <c r="A17" s="8" t="s">
        <v>81</v>
      </c>
      <c r="B17" s="14" t="s">
        <v>82</v>
      </c>
      <c r="C17" s="8" t="s">
        <v>83</v>
      </c>
      <c r="D17" s="8"/>
      <c r="E17" s="35">
        <f>SUM(E18:E19)</f>
        <v>221.63</v>
      </c>
      <c r="F17" s="35">
        <f>SUM(F18:F19)</f>
        <v>220.48</v>
      </c>
      <c r="G17" s="38">
        <f t="shared" si="1"/>
        <v>0.994811171772774</v>
      </c>
      <c r="H17" s="16"/>
      <c r="I17" s="49"/>
    </row>
    <row r="18" ht="36" customHeight="1" spans="1:9">
      <c r="A18" s="14">
        <v>9</v>
      </c>
      <c r="B18" s="14"/>
      <c r="C18" s="16" t="s">
        <v>84</v>
      </c>
      <c r="D18" s="16" t="s">
        <v>59</v>
      </c>
      <c r="E18" s="37">
        <v>21.63</v>
      </c>
      <c r="F18" s="37">
        <v>21.63</v>
      </c>
      <c r="G18" s="38">
        <f t="shared" si="1"/>
        <v>1</v>
      </c>
      <c r="H18" s="16" t="s">
        <v>85</v>
      </c>
      <c r="I18" s="49"/>
    </row>
    <row r="19" ht="36" customHeight="1" spans="1:9">
      <c r="A19" s="14">
        <v>10</v>
      </c>
      <c r="B19" s="14"/>
      <c r="C19" s="16" t="s">
        <v>86</v>
      </c>
      <c r="D19" s="16" t="s">
        <v>87</v>
      </c>
      <c r="E19" s="37">
        <v>200</v>
      </c>
      <c r="F19" s="37">
        <v>198.85</v>
      </c>
      <c r="G19" s="38">
        <f t="shared" si="1"/>
        <v>0.99425</v>
      </c>
      <c r="H19" s="16" t="s">
        <v>88</v>
      </c>
      <c r="I19" s="49"/>
    </row>
    <row r="20" ht="36" customHeight="1" spans="1:9">
      <c r="A20" s="18" t="s">
        <v>89</v>
      </c>
      <c r="B20" s="14" t="s">
        <v>90</v>
      </c>
      <c r="C20" s="19" t="s">
        <v>91</v>
      </c>
      <c r="D20" s="8"/>
      <c r="E20" s="35">
        <f>SUM(E21:E45)</f>
        <v>7860.95</v>
      </c>
      <c r="F20" s="35">
        <f>SUM(F21:F45)</f>
        <v>7212.32</v>
      </c>
      <c r="G20" s="38">
        <f t="shared" si="1"/>
        <v>0.917487072173211</v>
      </c>
      <c r="H20" s="16"/>
      <c r="I20" s="49"/>
    </row>
    <row r="21" ht="36" customHeight="1" spans="1:9">
      <c r="A21" s="22">
        <v>11</v>
      </c>
      <c r="B21" s="14"/>
      <c r="C21" s="23" t="s">
        <v>92</v>
      </c>
      <c r="D21" s="16" t="s">
        <v>56</v>
      </c>
      <c r="E21" s="37">
        <v>278</v>
      </c>
      <c r="F21" s="37">
        <v>252.37</v>
      </c>
      <c r="G21" s="38">
        <f t="shared" si="1"/>
        <v>0.907805755395683</v>
      </c>
      <c r="H21" s="40" t="s">
        <v>93</v>
      </c>
      <c r="I21" s="49"/>
    </row>
    <row r="22" ht="36" customHeight="1" spans="1:9">
      <c r="A22" s="22">
        <v>12</v>
      </c>
      <c r="B22" s="14"/>
      <c r="C22" s="23" t="s">
        <v>94</v>
      </c>
      <c r="D22" s="16" t="s">
        <v>56</v>
      </c>
      <c r="E22" s="37">
        <v>44.11</v>
      </c>
      <c r="F22" s="37">
        <v>44.11</v>
      </c>
      <c r="G22" s="38">
        <f t="shared" si="1"/>
        <v>1</v>
      </c>
      <c r="H22" s="41" t="s">
        <v>95</v>
      </c>
      <c r="I22" s="49"/>
    </row>
    <row r="23" ht="36" customHeight="1" spans="1:9">
      <c r="A23" s="22">
        <v>13</v>
      </c>
      <c r="B23" s="14"/>
      <c r="C23" s="23" t="s">
        <v>96</v>
      </c>
      <c r="D23" s="16" t="s">
        <v>56</v>
      </c>
      <c r="E23" s="37">
        <v>49.44</v>
      </c>
      <c r="F23" s="37">
        <v>45.18</v>
      </c>
      <c r="G23" s="38">
        <f t="shared" si="1"/>
        <v>0.913834951456311</v>
      </c>
      <c r="H23" s="16" t="s">
        <v>97</v>
      </c>
      <c r="I23" s="49"/>
    </row>
    <row r="24" ht="36" customHeight="1" spans="1:9">
      <c r="A24" s="22">
        <v>14</v>
      </c>
      <c r="B24" s="14"/>
      <c r="C24" s="23" t="s">
        <v>98</v>
      </c>
      <c r="D24" s="16" t="s">
        <v>56</v>
      </c>
      <c r="E24" s="37">
        <v>270</v>
      </c>
      <c r="F24" s="37">
        <v>270</v>
      </c>
      <c r="G24" s="38">
        <f t="shared" si="1"/>
        <v>1</v>
      </c>
      <c r="H24" s="16" t="s">
        <v>99</v>
      </c>
      <c r="I24" s="49"/>
    </row>
    <row r="25" ht="36" customHeight="1" spans="1:9">
      <c r="A25" s="22">
        <v>15</v>
      </c>
      <c r="B25" s="14"/>
      <c r="C25" s="23" t="s">
        <v>100</v>
      </c>
      <c r="D25" s="16" t="s">
        <v>56</v>
      </c>
      <c r="E25" s="37">
        <v>180</v>
      </c>
      <c r="F25" s="37">
        <v>179.6</v>
      </c>
      <c r="G25" s="38">
        <f t="shared" si="1"/>
        <v>0.997777777777778</v>
      </c>
      <c r="H25" s="16" t="s">
        <v>101</v>
      </c>
      <c r="I25" s="49"/>
    </row>
    <row r="26" ht="36" customHeight="1" spans="1:9">
      <c r="A26" s="22">
        <v>16</v>
      </c>
      <c r="B26" s="14"/>
      <c r="C26" s="23" t="s">
        <v>102</v>
      </c>
      <c r="D26" s="16" t="s">
        <v>56</v>
      </c>
      <c r="E26" s="37">
        <v>550</v>
      </c>
      <c r="F26" s="37">
        <v>381.48</v>
      </c>
      <c r="G26" s="38">
        <f t="shared" si="1"/>
        <v>0.6936</v>
      </c>
      <c r="H26" s="16" t="s">
        <v>103</v>
      </c>
      <c r="I26" s="49"/>
    </row>
    <row r="27" ht="36" customHeight="1" spans="1:9">
      <c r="A27" s="22">
        <v>17</v>
      </c>
      <c r="B27" s="14"/>
      <c r="C27" s="23" t="s">
        <v>104</v>
      </c>
      <c r="D27" s="16" t="s">
        <v>56</v>
      </c>
      <c r="E27" s="37">
        <v>141</v>
      </c>
      <c r="F27" s="37">
        <v>140.28</v>
      </c>
      <c r="G27" s="38">
        <f t="shared" si="1"/>
        <v>0.994893617021277</v>
      </c>
      <c r="H27" s="16" t="s">
        <v>105</v>
      </c>
      <c r="I27" s="49"/>
    </row>
    <row r="28" ht="36" customHeight="1" spans="1:9">
      <c r="A28" s="22">
        <v>18</v>
      </c>
      <c r="B28" s="14"/>
      <c r="C28" s="23" t="s">
        <v>106</v>
      </c>
      <c r="D28" s="16" t="s">
        <v>56</v>
      </c>
      <c r="E28" s="37">
        <v>70</v>
      </c>
      <c r="F28" s="37">
        <v>59.28</v>
      </c>
      <c r="G28" s="38">
        <f t="shared" si="1"/>
        <v>0.846857142857143</v>
      </c>
      <c r="H28" s="16" t="s">
        <v>107</v>
      </c>
      <c r="I28" s="49"/>
    </row>
    <row r="29" ht="36" customHeight="1" spans="1:9">
      <c r="A29" s="22">
        <v>19</v>
      </c>
      <c r="B29" s="14"/>
      <c r="C29" s="23" t="s">
        <v>108</v>
      </c>
      <c r="D29" s="16" t="s">
        <v>56</v>
      </c>
      <c r="E29" s="37">
        <v>2557.69</v>
      </c>
      <c r="F29" s="37">
        <v>2557.68</v>
      </c>
      <c r="G29" s="38">
        <f t="shared" si="1"/>
        <v>0.999996090222036</v>
      </c>
      <c r="H29" s="16" t="s">
        <v>109</v>
      </c>
      <c r="I29" s="49"/>
    </row>
    <row r="30" ht="36" customHeight="1" spans="1:9">
      <c r="A30" s="22">
        <v>20</v>
      </c>
      <c r="B30" s="14"/>
      <c r="C30" s="24" t="s">
        <v>110</v>
      </c>
      <c r="D30" s="21" t="s">
        <v>56</v>
      </c>
      <c r="E30" s="39">
        <v>56</v>
      </c>
      <c r="F30" s="39">
        <v>53.63</v>
      </c>
      <c r="G30" s="42">
        <f t="shared" si="1"/>
        <v>0.957678571428571</v>
      </c>
      <c r="H30" s="16" t="s">
        <v>111</v>
      </c>
      <c r="I30" s="16" t="s">
        <v>112</v>
      </c>
    </row>
    <row r="31" ht="36" customHeight="1" spans="1:9">
      <c r="A31" s="22">
        <v>21</v>
      </c>
      <c r="B31" s="14"/>
      <c r="C31" s="24" t="s">
        <v>113</v>
      </c>
      <c r="D31" s="21" t="s">
        <v>56</v>
      </c>
      <c r="E31" s="39">
        <v>30</v>
      </c>
      <c r="F31" s="39">
        <v>29.81</v>
      </c>
      <c r="G31" s="42">
        <f t="shared" si="1"/>
        <v>0.993666666666667</v>
      </c>
      <c r="H31" s="16" t="s">
        <v>114</v>
      </c>
      <c r="I31" s="16" t="s">
        <v>112</v>
      </c>
    </row>
    <row r="32" ht="36" customHeight="1" spans="1:9">
      <c r="A32" s="22">
        <v>22</v>
      </c>
      <c r="B32" s="14"/>
      <c r="C32" s="24" t="s">
        <v>115</v>
      </c>
      <c r="D32" s="21" t="s">
        <v>56</v>
      </c>
      <c r="E32" s="39">
        <v>608.31</v>
      </c>
      <c r="F32" s="39">
        <v>608.31</v>
      </c>
      <c r="G32" s="42">
        <f t="shared" si="1"/>
        <v>1</v>
      </c>
      <c r="H32" s="16" t="s">
        <v>57</v>
      </c>
      <c r="I32" s="16" t="s">
        <v>112</v>
      </c>
    </row>
    <row r="33" ht="36" customHeight="1" spans="1:9">
      <c r="A33" s="22">
        <v>23</v>
      </c>
      <c r="B33" s="14"/>
      <c r="C33" s="23" t="s">
        <v>116</v>
      </c>
      <c r="D33" s="16" t="s">
        <v>56</v>
      </c>
      <c r="E33" s="37">
        <v>34</v>
      </c>
      <c r="F33" s="37">
        <v>27.28</v>
      </c>
      <c r="G33" s="38">
        <f t="shared" si="1"/>
        <v>0.802352941176471</v>
      </c>
      <c r="H33" s="16" t="s">
        <v>117</v>
      </c>
      <c r="I33" s="49"/>
    </row>
    <row r="34" ht="36" customHeight="1" spans="1:9">
      <c r="A34" s="22">
        <v>24</v>
      </c>
      <c r="B34" s="14"/>
      <c r="C34" s="23" t="s">
        <v>118</v>
      </c>
      <c r="D34" s="16" t="s">
        <v>56</v>
      </c>
      <c r="E34" s="37">
        <v>48</v>
      </c>
      <c r="F34" s="37">
        <v>47.4</v>
      </c>
      <c r="G34" s="38">
        <f t="shared" si="1"/>
        <v>0.9875</v>
      </c>
      <c r="H34" s="16" t="s">
        <v>119</v>
      </c>
      <c r="I34" s="49"/>
    </row>
    <row r="35" ht="36" customHeight="1" spans="1:9">
      <c r="A35" s="22">
        <v>25</v>
      </c>
      <c r="B35" s="14"/>
      <c r="C35" s="23" t="s">
        <v>120</v>
      </c>
      <c r="D35" s="16" t="s">
        <v>56</v>
      </c>
      <c r="E35" s="37">
        <v>120</v>
      </c>
      <c r="F35" s="37">
        <v>120</v>
      </c>
      <c r="G35" s="38">
        <f t="shared" si="1"/>
        <v>1</v>
      </c>
      <c r="H35" s="41" t="s">
        <v>121</v>
      </c>
      <c r="I35" s="49"/>
    </row>
    <row r="36" ht="36" customHeight="1" spans="1:9">
      <c r="A36" s="22">
        <v>26</v>
      </c>
      <c r="B36" s="14"/>
      <c r="C36" s="23" t="s">
        <v>122</v>
      </c>
      <c r="D36" s="16" t="s">
        <v>56</v>
      </c>
      <c r="E36" s="37">
        <v>15</v>
      </c>
      <c r="F36" s="37">
        <v>14.75</v>
      </c>
      <c r="G36" s="38">
        <f t="shared" si="1"/>
        <v>0.983333333333333</v>
      </c>
      <c r="H36" s="41" t="s">
        <v>123</v>
      </c>
      <c r="I36" s="49"/>
    </row>
    <row r="37" ht="54" customHeight="1" spans="1:9">
      <c r="A37" s="22">
        <v>27</v>
      </c>
      <c r="B37" s="14"/>
      <c r="C37" s="23" t="s">
        <v>124</v>
      </c>
      <c r="D37" s="16" t="s">
        <v>125</v>
      </c>
      <c r="E37" s="37">
        <v>30</v>
      </c>
      <c r="F37" s="37">
        <v>30</v>
      </c>
      <c r="G37" s="38">
        <f t="shared" ref="G37:G48" si="2">F37/E37</f>
        <v>1</v>
      </c>
      <c r="H37" s="16" t="s">
        <v>126</v>
      </c>
      <c r="I37" s="49"/>
    </row>
    <row r="38" ht="36" customHeight="1" spans="1:9">
      <c r="A38" s="22">
        <v>28</v>
      </c>
      <c r="B38" s="14"/>
      <c r="C38" s="23" t="s">
        <v>127</v>
      </c>
      <c r="D38" s="16" t="s">
        <v>128</v>
      </c>
      <c r="E38" s="37">
        <v>339.48</v>
      </c>
      <c r="F38" s="37">
        <v>339.48</v>
      </c>
      <c r="G38" s="38">
        <f t="shared" si="2"/>
        <v>1</v>
      </c>
      <c r="H38" s="16" t="s">
        <v>129</v>
      </c>
      <c r="I38" s="49"/>
    </row>
    <row r="39" ht="36" customHeight="1" spans="1:9">
      <c r="A39" s="22">
        <v>29</v>
      </c>
      <c r="B39" s="14"/>
      <c r="C39" s="23" t="s">
        <v>130</v>
      </c>
      <c r="D39" s="16" t="s">
        <v>131</v>
      </c>
      <c r="E39" s="37">
        <v>158</v>
      </c>
      <c r="F39" s="37">
        <v>147.93</v>
      </c>
      <c r="G39" s="38">
        <f t="shared" si="2"/>
        <v>0.93626582278481</v>
      </c>
      <c r="H39" s="16" t="s">
        <v>132</v>
      </c>
      <c r="I39" s="49"/>
    </row>
    <row r="40" ht="36" customHeight="1" spans="1:9">
      <c r="A40" s="22">
        <v>30</v>
      </c>
      <c r="B40" s="14"/>
      <c r="C40" s="23" t="s">
        <v>133</v>
      </c>
      <c r="D40" s="16" t="s">
        <v>87</v>
      </c>
      <c r="E40" s="37">
        <v>200</v>
      </c>
      <c r="F40" s="37">
        <v>200</v>
      </c>
      <c r="G40" s="38">
        <f t="shared" si="2"/>
        <v>1</v>
      </c>
      <c r="H40" s="43" t="s">
        <v>134</v>
      </c>
      <c r="I40" s="49"/>
    </row>
    <row r="41" ht="46" customHeight="1" spans="1:9">
      <c r="A41" s="22">
        <v>31</v>
      </c>
      <c r="B41" s="14"/>
      <c r="C41" s="23" t="s">
        <v>135</v>
      </c>
      <c r="D41" s="16" t="s">
        <v>87</v>
      </c>
      <c r="E41" s="37">
        <v>200</v>
      </c>
      <c r="F41" s="37">
        <v>200</v>
      </c>
      <c r="G41" s="38">
        <f t="shared" si="2"/>
        <v>1</v>
      </c>
      <c r="H41" s="41" t="s">
        <v>136</v>
      </c>
      <c r="I41" s="49"/>
    </row>
    <row r="42" ht="36" customHeight="1" spans="1:9">
      <c r="A42" s="22">
        <v>32</v>
      </c>
      <c r="B42" s="14"/>
      <c r="C42" s="23" t="s">
        <v>137</v>
      </c>
      <c r="D42" s="16" t="s">
        <v>138</v>
      </c>
      <c r="E42" s="37">
        <v>1477.17</v>
      </c>
      <c r="F42" s="37">
        <v>1064.96</v>
      </c>
      <c r="G42" s="38">
        <f t="shared" si="2"/>
        <v>0.720946133484975</v>
      </c>
      <c r="H42" s="16" t="s">
        <v>139</v>
      </c>
      <c r="I42" s="49"/>
    </row>
    <row r="43" ht="36" customHeight="1" spans="1:9">
      <c r="A43" s="22">
        <v>33</v>
      </c>
      <c r="B43" s="14"/>
      <c r="C43" s="24" t="s">
        <v>140</v>
      </c>
      <c r="D43" s="21" t="s">
        <v>141</v>
      </c>
      <c r="E43" s="39">
        <v>200</v>
      </c>
      <c r="F43" s="39">
        <v>198.79</v>
      </c>
      <c r="G43" s="38">
        <f t="shared" si="2"/>
        <v>0.99395</v>
      </c>
      <c r="H43" s="16" t="s">
        <v>142</v>
      </c>
      <c r="I43" s="49"/>
    </row>
    <row r="44" ht="36" customHeight="1" spans="1:9">
      <c r="A44" s="22">
        <v>34</v>
      </c>
      <c r="B44" s="14"/>
      <c r="C44" s="24" t="s">
        <v>143</v>
      </c>
      <c r="D44" s="21" t="s">
        <v>141</v>
      </c>
      <c r="E44" s="39">
        <v>15.75</v>
      </c>
      <c r="F44" s="39">
        <v>15.75</v>
      </c>
      <c r="G44" s="38">
        <f t="shared" si="2"/>
        <v>1</v>
      </c>
      <c r="H44" s="41" t="s">
        <v>144</v>
      </c>
      <c r="I44" s="49"/>
    </row>
    <row r="45" ht="36" customHeight="1" spans="1:9">
      <c r="A45" s="22">
        <v>35</v>
      </c>
      <c r="B45" s="14"/>
      <c r="C45" s="24" t="s">
        <v>145</v>
      </c>
      <c r="D45" s="21" t="s">
        <v>141</v>
      </c>
      <c r="E45" s="39">
        <v>189</v>
      </c>
      <c r="F45" s="39">
        <v>184.25</v>
      </c>
      <c r="G45" s="38">
        <f t="shared" si="2"/>
        <v>0.974867724867725</v>
      </c>
      <c r="H45" s="16" t="s">
        <v>146</v>
      </c>
      <c r="I45" s="49"/>
    </row>
    <row r="46" ht="36" customHeight="1" spans="1:9">
      <c r="A46" s="18" t="s">
        <v>147</v>
      </c>
      <c r="B46" s="9" t="s">
        <v>148</v>
      </c>
      <c r="C46" s="10"/>
      <c r="D46" s="11"/>
      <c r="E46" s="44">
        <v>300</v>
      </c>
      <c r="F46" s="44">
        <v>173.72</v>
      </c>
      <c r="G46" s="36">
        <f t="shared" si="2"/>
        <v>0.579066666666667</v>
      </c>
      <c r="H46" s="16"/>
      <c r="I46" s="49"/>
    </row>
    <row r="47" ht="36" customHeight="1" spans="1:9">
      <c r="A47" s="12" t="s">
        <v>149</v>
      </c>
      <c r="B47" s="9" t="s">
        <v>150</v>
      </c>
      <c r="C47" s="10"/>
      <c r="D47" s="11"/>
      <c r="E47" s="44">
        <f>SUM(E48:E57)</f>
        <v>34597</v>
      </c>
      <c r="F47" s="44">
        <f>SUM(F48:F57)</f>
        <v>31104.66</v>
      </c>
      <c r="G47" s="36">
        <f t="shared" si="2"/>
        <v>0.899056565598173</v>
      </c>
      <c r="H47" s="45" t="s">
        <v>151</v>
      </c>
      <c r="I47" s="51"/>
    </row>
    <row r="48" ht="36" customHeight="1" spans="1:9">
      <c r="A48" s="25" t="s">
        <v>52</v>
      </c>
      <c r="B48" s="26" t="s">
        <v>152</v>
      </c>
      <c r="C48" s="27"/>
      <c r="D48" s="28"/>
      <c r="E48" s="46">
        <v>6287</v>
      </c>
      <c r="F48" s="46">
        <v>5876.08</v>
      </c>
      <c r="G48" s="38">
        <f t="shared" ref="G48:G60" si="3">F48/E48</f>
        <v>0.934639732781931</v>
      </c>
      <c r="H48" s="22"/>
      <c r="I48" s="52"/>
    </row>
    <row r="49" ht="36" customHeight="1" spans="1:9">
      <c r="A49" s="25" t="s">
        <v>71</v>
      </c>
      <c r="B49" s="26" t="s">
        <v>153</v>
      </c>
      <c r="C49" s="27"/>
      <c r="D49" s="28"/>
      <c r="E49" s="46">
        <v>4245</v>
      </c>
      <c r="F49" s="46">
        <v>3722.43</v>
      </c>
      <c r="G49" s="38">
        <f t="shared" si="3"/>
        <v>0.876897526501767</v>
      </c>
      <c r="H49" s="22"/>
      <c r="I49" s="52"/>
    </row>
    <row r="50" ht="36" customHeight="1" spans="1:9">
      <c r="A50" s="25" t="s">
        <v>81</v>
      </c>
      <c r="B50" s="26" t="s">
        <v>154</v>
      </c>
      <c r="C50" s="27"/>
      <c r="D50" s="28"/>
      <c r="E50" s="46">
        <v>934</v>
      </c>
      <c r="F50" s="46">
        <v>932.85</v>
      </c>
      <c r="G50" s="38">
        <f t="shared" si="3"/>
        <v>0.998768736616702</v>
      </c>
      <c r="H50" s="22"/>
      <c r="I50" s="52"/>
    </row>
    <row r="51" ht="36" customHeight="1" spans="1:9">
      <c r="A51" s="25" t="s">
        <v>89</v>
      </c>
      <c r="B51" s="26" t="s">
        <v>155</v>
      </c>
      <c r="C51" s="27"/>
      <c r="D51" s="28"/>
      <c r="E51" s="46">
        <v>4922</v>
      </c>
      <c r="F51" s="46">
        <v>4491.2</v>
      </c>
      <c r="G51" s="38">
        <f t="shared" si="3"/>
        <v>0.912474603819585</v>
      </c>
      <c r="H51" s="22"/>
      <c r="I51" s="52"/>
    </row>
    <row r="52" ht="36" customHeight="1" spans="1:9">
      <c r="A52" s="25" t="s">
        <v>147</v>
      </c>
      <c r="B52" s="26" t="s">
        <v>156</v>
      </c>
      <c r="C52" s="27"/>
      <c r="D52" s="28"/>
      <c r="E52" s="46">
        <v>6004</v>
      </c>
      <c r="F52" s="46">
        <v>5875.76</v>
      </c>
      <c r="G52" s="38">
        <f t="shared" si="3"/>
        <v>0.978640906062625</v>
      </c>
      <c r="H52" s="22"/>
      <c r="I52" s="52"/>
    </row>
    <row r="53" ht="36" customHeight="1" spans="1:9">
      <c r="A53" s="25" t="s">
        <v>157</v>
      </c>
      <c r="B53" s="26" t="s">
        <v>158</v>
      </c>
      <c r="C53" s="27"/>
      <c r="D53" s="28"/>
      <c r="E53" s="46">
        <v>5446</v>
      </c>
      <c r="F53" s="46">
        <v>5160.55</v>
      </c>
      <c r="G53" s="38">
        <f t="shared" si="3"/>
        <v>0.947585383767903</v>
      </c>
      <c r="H53" s="22"/>
      <c r="I53" s="52"/>
    </row>
    <row r="54" ht="36" customHeight="1" spans="1:9">
      <c r="A54" s="25" t="s">
        <v>159</v>
      </c>
      <c r="B54" s="26" t="s">
        <v>160</v>
      </c>
      <c r="C54" s="27"/>
      <c r="D54" s="28"/>
      <c r="E54" s="46">
        <v>3195</v>
      </c>
      <c r="F54" s="39">
        <v>1810.09</v>
      </c>
      <c r="G54" s="38">
        <f t="shared" si="3"/>
        <v>0.566538341158059</v>
      </c>
      <c r="H54" s="22"/>
      <c r="I54" s="52"/>
    </row>
    <row r="55" ht="36" customHeight="1" spans="1:9">
      <c r="A55" s="25" t="s">
        <v>161</v>
      </c>
      <c r="B55" s="26" t="s">
        <v>162</v>
      </c>
      <c r="C55" s="27"/>
      <c r="D55" s="28"/>
      <c r="E55" s="46">
        <v>1143</v>
      </c>
      <c r="F55" s="46">
        <v>1119.05</v>
      </c>
      <c r="G55" s="38">
        <f t="shared" si="3"/>
        <v>0.979046369203849</v>
      </c>
      <c r="H55" s="22"/>
      <c r="I55" s="52"/>
    </row>
    <row r="56" ht="36" customHeight="1" spans="1:9">
      <c r="A56" s="25" t="s">
        <v>163</v>
      </c>
      <c r="B56" s="26" t="s">
        <v>164</v>
      </c>
      <c r="C56" s="27"/>
      <c r="D56" s="28"/>
      <c r="E56" s="46">
        <v>1633</v>
      </c>
      <c r="F56" s="46">
        <v>1350.24</v>
      </c>
      <c r="G56" s="38">
        <f t="shared" si="3"/>
        <v>0.826846295162278</v>
      </c>
      <c r="H56" s="22"/>
      <c r="I56" s="52"/>
    </row>
    <row r="57" ht="36" customHeight="1" spans="1:9">
      <c r="A57" s="25" t="s">
        <v>165</v>
      </c>
      <c r="B57" s="26" t="s">
        <v>166</v>
      </c>
      <c r="C57" s="27"/>
      <c r="D57" s="28"/>
      <c r="E57" s="46">
        <v>788</v>
      </c>
      <c r="F57" s="46">
        <v>766.41</v>
      </c>
      <c r="G57" s="38">
        <f t="shared" si="3"/>
        <v>0.97260152284264</v>
      </c>
      <c r="H57" s="22"/>
      <c r="I57" s="52"/>
    </row>
  </sheetData>
  <mergeCells count="36">
    <mergeCell ref="A1:D1"/>
    <mergeCell ref="A2:I2"/>
    <mergeCell ref="A3:E3"/>
    <mergeCell ref="A5:D5"/>
    <mergeCell ref="B6:D6"/>
    <mergeCell ref="C7:D7"/>
    <mergeCell ref="C14:D14"/>
    <mergeCell ref="C17:D17"/>
    <mergeCell ref="C20:D20"/>
    <mergeCell ref="B46:D46"/>
    <mergeCell ref="B47:D47"/>
    <mergeCell ref="H47:I47"/>
    <mergeCell ref="B48:D48"/>
    <mergeCell ref="H48:I48"/>
    <mergeCell ref="B49:D49"/>
    <mergeCell ref="H49:I49"/>
    <mergeCell ref="B50:D50"/>
    <mergeCell ref="H50:I50"/>
    <mergeCell ref="B51:D51"/>
    <mergeCell ref="H51:I51"/>
    <mergeCell ref="B52:D52"/>
    <mergeCell ref="H52:I52"/>
    <mergeCell ref="B53:D53"/>
    <mergeCell ref="H53:I53"/>
    <mergeCell ref="B54:D54"/>
    <mergeCell ref="H54:I54"/>
    <mergeCell ref="B55:D55"/>
    <mergeCell ref="H55:I55"/>
    <mergeCell ref="B56:D56"/>
    <mergeCell ref="H56:I56"/>
    <mergeCell ref="B57:D57"/>
    <mergeCell ref="H57:I57"/>
    <mergeCell ref="B7:B13"/>
    <mergeCell ref="B14:B16"/>
    <mergeCell ref="B17:B19"/>
    <mergeCell ref="B20:B45"/>
  </mergeCell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 (2)</vt:lpstr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王钰瑾</cp:lastModifiedBy>
  <cp:revision>1</cp:revision>
  <dcterms:created xsi:type="dcterms:W3CDTF">1996-12-25T09:32:00Z</dcterms:created>
  <cp:lastPrinted>2021-06-02T09:19:00Z</cp:lastPrinted>
  <dcterms:modified xsi:type="dcterms:W3CDTF">2023-03-10T14:48:35Z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090B9AA18D584173BBF7FB9F6EA4FF67</vt:lpwstr>
  </property>
</Properties>
</file>